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to be submitted in file 24.03.2021\"/>
    </mc:Choice>
  </mc:AlternateContent>
  <bookViews>
    <workbookView xWindow="0" yWindow="0" windowWidth="24000" windowHeight="9030"/>
  </bookViews>
  <sheets>
    <sheet name="7.1" sheetId="1" r:id="rId1"/>
    <sheet name="7.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B30" i="1"/>
  <c r="B28" i="1"/>
  <c r="B24" i="1"/>
  <c r="N11" i="1"/>
  <c r="N13" i="1" s="1"/>
  <c r="M11" i="1"/>
  <c r="M13" i="1" s="1"/>
  <c r="L11" i="1"/>
  <c r="K11" i="1"/>
  <c r="K13" i="1" s="1"/>
  <c r="J11" i="1"/>
  <c r="J13" i="1" s="1"/>
  <c r="I11" i="1"/>
  <c r="I13" i="1" s="1"/>
  <c r="H11" i="1"/>
  <c r="H13" i="1" s="1"/>
  <c r="G11" i="1"/>
  <c r="G13" i="1" s="1"/>
  <c r="F11" i="1"/>
  <c r="E11" i="1"/>
  <c r="E13" i="1" s="1"/>
  <c r="D11" i="1"/>
  <c r="D13" i="1" s="1"/>
  <c r="C11" i="1"/>
  <c r="C13" i="1" s="1"/>
  <c r="B11" i="1"/>
  <c r="B13" i="1" s="1"/>
  <c r="L13" i="1" l="1"/>
  <c r="F13" i="1"/>
</calcChain>
</file>

<file path=xl/sharedStrings.xml><?xml version="1.0" encoding="utf-8"?>
<sst xmlns="http://schemas.openxmlformats.org/spreadsheetml/2006/main" count="115" uniqueCount="107">
  <si>
    <t xml:space="preserve">Supply </t>
  </si>
  <si>
    <t xml:space="preserve">Coal                                   </t>
  </si>
  <si>
    <t xml:space="preserve">Lignite                 </t>
  </si>
  <si>
    <t xml:space="preserve">LPG                   </t>
  </si>
  <si>
    <t xml:space="preserve">Naphtha                          </t>
  </si>
  <si>
    <t xml:space="preserve">Kerosene                           </t>
  </si>
  <si>
    <t xml:space="preserve">Diesel (HSD+ LDO)                      </t>
  </si>
  <si>
    <t>Fuel Oil</t>
  </si>
  <si>
    <t>Lubricants</t>
  </si>
  <si>
    <t>Bitumin</t>
  </si>
  <si>
    <t>Petrol/Motor Spirit</t>
  </si>
  <si>
    <t>Other Petroleum Products*</t>
  </si>
  <si>
    <t>Natural Gas</t>
  </si>
  <si>
    <t xml:space="preserve">Electricity          </t>
  </si>
  <si>
    <t xml:space="preserve"> (000 tonnes) </t>
  </si>
  <si>
    <t>MMSCM</t>
  </si>
  <si>
    <t>Production</t>
  </si>
  <si>
    <t>From Other Sources</t>
  </si>
  <si>
    <t>Imports</t>
  </si>
  <si>
    <t>Exports</t>
  </si>
  <si>
    <t>Stock changes</t>
  </si>
  <si>
    <t>Domestic Supply</t>
  </si>
  <si>
    <t>Transfer</t>
  </si>
  <si>
    <t>Statistical difference</t>
  </si>
  <si>
    <t>Transformation</t>
  </si>
  <si>
    <t>Electricity plants</t>
  </si>
  <si>
    <t>Energy industry own use</t>
  </si>
  <si>
    <t>Oil and Gas extraction</t>
  </si>
  <si>
    <t>Petroleum refineries</t>
  </si>
  <si>
    <t>Other energy sector</t>
  </si>
  <si>
    <t>Distribution losses</t>
  </si>
  <si>
    <t>Final Consumption</t>
  </si>
  <si>
    <t>Industry Sector</t>
  </si>
  <si>
    <t>Iron and steel</t>
  </si>
  <si>
    <t>Chemical and petroleum</t>
  </si>
  <si>
    <t>Non-ferrous metals</t>
  </si>
  <si>
    <t>Machinery</t>
  </si>
  <si>
    <t>Mining &amp; Quarrying</t>
  </si>
  <si>
    <t>Paper, pulp and print</t>
  </si>
  <si>
    <t>Construction</t>
  </si>
  <si>
    <t>Textile and leather</t>
  </si>
  <si>
    <t>Non-specified</t>
  </si>
  <si>
    <t>Transport Sector</t>
  </si>
  <si>
    <t>Road</t>
  </si>
  <si>
    <t>Domestic Aviation</t>
  </si>
  <si>
    <t>Rail</t>
  </si>
  <si>
    <t>Pipeline transport</t>
  </si>
  <si>
    <t>Domestic navigation</t>
  </si>
  <si>
    <t>Other Sectors</t>
  </si>
  <si>
    <t>Residential</t>
  </si>
  <si>
    <t>Comm. And public services</t>
  </si>
  <si>
    <t>Agriculture/forestry</t>
  </si>
  <si>
    <t>Non-Energy Use</t>
  </si>
  <si>
    <t>(P): Provisional</t>
  </si>
  <si>
    <t>Statistical Difference is defined as final consumption + use for transformation processes and consumption by energy industry own use + losses - domestic supply</t>
  </si>
  <si>
    <t>Final consumption = Total Consumption in Transport + Total Industrial Consumption+Consumption by Other sectors+Non energy Use</t>
  </si>
  <si>
    <t>* Incluse ATF, Pet Coke, Paraffin waxes, petroleum jelly, LSWR, MTBE  and reformate, BGO, Benzene, MTO, CBFS and Sulfur etc.</t>
  </si>
  <si>
    <t>Table 7.1 : Energy  Commodity  Balance  for  the  year  2019-20(P)</t>
  </si>
  <si>
    <t>All figures in KToe</t>
  </si>
  <si>
    <t>Coal</t>
  </si>
  <si>
    <t>Crude Oil</t>
  </si>
  <si>
    <t>Oil Products</t>
  </si>
  <si>
    <t>Nuclear</t>
  </si>
  <si>
    <t>Hydro</t>
  </si>
  <si>
    <t>Solar, Wind, Others</t>
  </si>
  <si>
    <t>Electricity</t>
  </si>
  <si>
    <t>Total</t>
  </si>
  <si>
    <t>Total primary energy supply</t>
  </si>
  <si>
    <t>Statistical differences</t>
  </si>
  <si>
    <t xml:space="preserve">Main activity producer electricity plants    </t>
  </si>
  <si>
    <t xml:space="preserve">Autoproducer electricity plants              </t>
  </si>
  <si>
    <t>Oil refineries</t>
  </si>
  <si>
    <t>Losses</t>
  </si>
  <si>
    <t xml:space="preserve">Final consumption *                         </t>
  </si>
  <si>
    <t xml:space="preserve">Industry                 </t>
  </si>
  <si>
    <t xml:space="preserve">Iron and steel                               </t>
  </si>
  <si>
    <t xml:space="preserve">Chemical and petrochemical                   </t>
  </si>
  <si>
    <t xml:space="preserve">Non-ferrous metals                           </t>
  </si>
  <si>
    <t xml:space="preserve">Machinery                                    </t>
  </si>
  <si>
    <t xml:space="preserve">Mining and quarrying                         </t>
  </si>
  <si>
    <t xml:space="preserve">Paper, pulp and print                        </t>
  </si>
  <si>
    <t xml:space="preserve">Construction                                 </t>
  </si>
  <si>
    <t xml:space="preserve">Textile and leather                          </t>
  </si>
  <si>
    <t xml:space="preserve">Non-specified (industry)                     </t>
  </si>
  <si>
    <t xml:space="preserve">Transport                         </t>
  </si>
  <si>
    <t xml:space="preserve">Road                                         </t>
  </si>
  <si>
    <t xml:space="preserve">Domestic aviation                            </t>
  </si>
  <si>
    <t xml:space="preserve">Rail                                         </t>
  </si>
  <si>
    <t xml:space="preserve">Pipeline transport                           </t>
  </si>
  <si>
    <t xml:space="preserve">Domestic navigation                          </t>
  </si>
  <si>
    <t xml:space="preserve">Non-specified (transport)                    </t>
  </si>
  <si>
    <t xml:space="preserve">Other                           </t>
  </si>
  <si>
    <t xml:space="preserve">Residential                                  </t>
  </si>
  <si>
    <t xml:space="preserve">Commercial and public services               </t>
  </si>
  <si>
    <t xml:space="preserve">Agriculture/forestry                         </t>
  </si>
  <si>
    <t xml:space="preserve">Non-specified (other)                        </t>
  </si>
  <si>
    <t xml:space="preserve">Non-energy use                               </t>
  </si>
  <si>
    <t>Non-energy use industry/transformation/energy</t>
  </si>
  <si>
    <t xml:space="preserve">Non-energy use in transport                  </t>
  </si>
  <si>
    <t xml:space="preserve">Non-energy use in other              </t>
  </si>
  <si>
    <t xml:space="preserve">Elect. output in GWh                          </t>
  </si>
  <si>
    <t>Elec output-main activity producer ele plants</t>
  </si>
  <si>
    <t xml:space="preserve">Elec output-autoproducer electricity plants  </t>
  </si>
  <si>
    <t xml:space="preserve">* Final consumption refers to End Use Consumption </t>
  </si>
  <si>
    <t>P: Provisional</t>
  </si>
  <si>
    <t>Table 7.2: Energy Balance of India for 2019-20 (P)</t>
  </si>
  <si>
    <t>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</si>
</sst>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\-#,##0.00;\-"/>
    <numFmt numFmtId="165" formatCode="0.0"/>
    <numFmt numFmtId="166" formatCode="#,##0.00;\-#,##0.00;\-;"/>
    <numFmt numFmtId="167" formatCode="#,##0.000000000"/>
    <numFmt numFmtId="168" formatCode="#,##0.000000000_ ;\-#,##0.000000000\ "/>
    <numFmt numFmtId="169" formatCode="#,##0;\-#,##0;\-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/>
    <xf numFmtId="1" fontId="6" fillId="0" borderId="14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1" fontId="6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2" fontId="3" fillId="0" borderId="0" xfId="0" applyNumberFormat="1" applyFont="1" applyFill="1"/>
    <xf numFmtId="164" fontId="7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164" fontId="5" fillId="0" borderId="0" xfId="0" applyNumberFormat="1" applyFont="1" applyFill="1" applyBorder="1"/>
    <xf numFmtId="0" fontId="6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9" fillId="0" borderId="0" xfId="0" applyNumberFormat="1" applyFont="1" applyFill="1" applyBorder="1"/>
    <xf numFmtId="4" fontId="9" fillId="0" borderId="0" xfId="0" applyNumberFormat="1" applyFont="1" applyFill="1" applyBorder="1"/>
    <xf numFmtId="166" fontId="0" fillId="0" borderId="0" xfId="0" applyNumberFormat="1" applyFont="1" applyFill="1"/>
    <xf numFmtId="167" fontId="0" fillId="0" borderId="0" xfId="0" applyNumberFormat="1" applyFont="1" applyFill="1"/>
    <xf numFmtId="168" fontId="0" fillId="0" borderId="0" xfId="0" applyNumberFormat="1" applyFont="1" applyFill="1"/>
    <xf numFmtId="2" fontId="0" fillId="0" borderId="0" xfId="0" applyNumberFormat="1" applyFont="1" applyFill="1"/>
    <xf numFmtId="4" fontId="0" fillId="0" borderId="0" xfId="0" applyNumberFormat="1" applyFont="1" applyFill="1"/>
    <xf numFmtId="169" fontId="6" fillId="0" borderId="0" xfId="0" applyNumberFormat="1" applyFont="1" applyFill="1" applyBorder="1"/>
    <xf numFmtId="169" fontId="5" fillId="0" borderId="0" xfId="0" applyNumberFormat="1" applyFont="1" applyFill="1" applyBorder="1"/>
    <xf numFmtId="166" fontId="5" fillId="0" borderId="0" xfId="0" applyNumberFormat="1" applyFont="1" applyFill="1" applyBorder="1"/>
    <xf numFmtId="166" fontId="5" fillId="0" borderId="1" xfId="0" applyNumberFormat="1" applyFont="1" applyFill="1" applyBorder="1"/>
    <xf numFmtId="166" fontId="6" fillId="0" borderId="13" xfId="0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vertical="center"/>
    </xf>
    <xf numFmtId="166" fontId="6" fillId="0" borderId="11" xfId="0" applyNumberFormat="1" applyFont="1" applyFill="1" applyBorder="1"/>
    <xf numFmtId="166" fontId="6" fillId="0" borderId="0" xfId="0" applyNumberFormat="1" applyFont="1" applyFill="1" applyBorder="1"/>
    <xf numFmtId="166" fontId="5" fillId="0" borderId="6" xfId="0" applyNumberFormat="1" applyFont="1" applyFill="1" applyBorder="1"/>
    <xf numFmtId="0" fontId="6" fillId="0" borderId="13" xfId="0" applyFont="1" applyFill="1" applyBorder="1" applyAlignment="1">
      <alignment vertical="center"/>
    </xf>
    <xf numFmtId="0" fontId="5" fillId="0" borderId="4" xfId="0" applyFont="1" applyFill="1" applyBorder="1"/>
    <xf numFmtId="0" fontId="5" fillId="0" borderId="8" xfId="0" applyFont="1" applyFill="1" applyBorder="1" applyAlignment="1"/>
    <xf numFmtId="0" fontId="5" fillId="0" borderId="4" xfId="0" applyFont="1" applyFill="1" applyBorder="1" applyAlignment="1"/>
    <xf numFmtId="0" fontId="6" fillId="0" borderId="14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/>
    <xf numFmtId="166" fontId="6" fillId="0" borderId="14" xfId="0" applyNumberFormat="1" applyFont="1" applyFill="1" applyBorder="1" applyAlignment="1">
      <alignment vertical="center"/>
    </xf>
    <xf numFmtId="166" fontId="6" fillId="0" borderId="14" xfId="0" applyNumberFormat="1" applyFont="1" applyFill="1" applyBorder="1"/>
    <xf numFmtId="166" fontId="5" fillId="0" borderId="4" xfId="0" applyNumberFormat="1" applyFont="1" applyFill="1" applyBorder="1"/>
    <xf numFmtId="0" fontId="5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07"/>
  <sheetViews>
    <sheetView showGridLines="0" tabSelected="1" zoomScaleNormal="100" workbookViewId="0">
      <selection activeCell="K12" sqref="K12"/>
    </sheetView>
  </sheetViews>
  <sheetFormatPr defaultColWidth="7.7109375" defaultRowHeight="12.75" x14ac:dyDescent="0.2"/>
  <cols>
    <col min="1" max="1" width="22.5703125" style="1" customWidth="1"/>
    <col min="2" max="2" width="8.28515625" style="1" customWidth="1"/>
    <col min="3" max="4" width="6.7109375" style="1" customWidth="1"/>
    <col min="5" max="5" width="7.7109375" style="1" customWidth="1"/>
    <col min="6" max="6" width="6" style="1" customWidth="1"/>
    <col min="7" max="7" width="6.7109375" style="1" customWidth="1"/>
    <col min="8" max="8" width="8.140625" style="1" customWidth="1"/>
    <col min="9" max="11" width="6.7109375" style="1" customWidth="1"/>
    <col min="12" max="12" width="9.140625" style="1" customWidth="1"/>
    <col min="13" max="13" width="9.7109375" style="1" customWidth="1"/>
    <col min="14" max="14" width="9" style="1" customWidth="1"/>
    <col min="15" max="239" width="9.140625" style="1" customWidth="1"/>
    <col min="240" max="240" width="31.42578125" style="1" customWidth="1"/>
    <col min="241" max="241" width="8.85546875" style="1" customWidth="1"/>
    <col min="242" max="16384" width="7.7109375" style="1"/>
  </cols>
  <sheetData>
    <row r="1" spans="1:14" ht="48.75" customHeight="1" x14ac:dyDescent="0.2"/>
    <row r="2" spans="1:14" ht="33" customHeight="1" x14ac:dyDescent="0.2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7.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47.25" customHeight="1" x14ac:dyDescent="0.2">
      <c r="A4" s="69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</row>
    <row r="5" spans="1:14" ht="21" customHeight="1" x14ac:dyDescent="0.2">
      <c r="A5" s="69"/>
      <c r="B5" s="70" t="s">
        <v>14</v>
      </c>
      <c r="C5" s="71"/>
      <c r="D5" s="71"/>
      <c r="E5" s="71"/>
      <c r="F5" s="71"/>
      <c r="G5" s="71"/>
      <c r="H5" s="71"/>
      <c r="I5" s="71"/>
      <c r="J5" s="71"/>
      <c r="K5" s="71"/>
      <c r="L5" s="72"/>
      <c r="M5" s="6" t="s">
        <v>15</v>
      </c>
      <c r="N5" s="7" t="s">
        <v>106</v>
      </c>
    </row>
    <row r="6" spans="1:14" x14ac:dyDescent="0.2">
      <c r="A6" s="8" t="s">
        <v>16</v>
      </c>
      <c r="B6" s="21">
        <v>730873</v>
      </c>
      <c r="C6" s="21">
        <v>42103</v>
      </c>
      <c r="D6" s="22">
        <v>12823</v>
      </c>
      <c r="E6" s="22">
        <v>20679</v>
      </c>
      <c r="F6" s="22">
        <v>3141</v>
      </c>
      <c r="G6" s="22">
        <v>111841</v>
      </c>
      <c r="H6" s="22">
        <v>8609</v>
      </c>
      <c r="I6" s="22">
        <v>932</v>
      </c>
      <c r="J6" s="22">
        <v>5244</v>
      </c>
      <c r="K6" s="22">
        <v>38616</v>
      </c>
      <c r="L6" s="22">
        <v>61057</v>
      </c>
      <c r="M6" s="23">
        <v>31184</v>
      </c>
      <c r="N6" s="23">
        <v>1383416.72611107</v>
      </c>
    </row>
    <row r="7" spans="1:14" x14ac:dyDescent="0.2">
      <c r="A7" s="9" t="s">
        <v>17</v>
      </c>
      <c r="B7" s="19"/>
      <c r="C7" s="18"/>
      <c r="D7" s="18"/>
      <c r="E7" s="19"/>
      <c r="F7" s="18"/>
      <c r="G7" s="19"/>
      <c r="H7" s="19"/>
      <c r="I7" s="18"/>
      <c r="J7" s="18"/>
      <c r="K7" s="18"/>
      <c r="L7" s="18"/>
      <c r="M7" s="24"/>
      <c r="N7" s="20">
        <v>214999.99707918568</v>
      </c>
    </row>
    <row r="8" spans="1:14" x14ac:dyDescent="0.2">
      <c r="A8" s="9" t="s">
        <v>18</v>
      </c>
      <c r="B8" s="19">
        <v>248537</v>
      </c>
      <c r="C8" s="18">
        <v>54</v>
      </c>
      <c r="D8" s="19">
        <v>14808.598325999999</v>
      </c>
      <c r="E8" s="18">
        <v>1662</v>
      </c>
      <c r="F8" s="18">
        <v>0</v>
      </c>
      <c r="G8" s="18">
        <v>2796</v>
      </c>
      <c r="H8" s="19">
        <v>4583</v>
      </c>
      <c r="I8" s="18">
        <v>2675</v>
      </c>
      <c r="J8" s="18">
        <v>1630</v>
      </c>
      <c r="K8" s="18">
        <v>2146</v>
      </c>
      <c r="L8" s="18">
        <v>13488</v>
      </c>
      <c r="M8" s="20">
        <v>33886.819469502327</v>
      </c>
      <c r="N8" s="20">
        <v>6350.6</v>
      </c>
    </row>
    <row r="9" spans="1:14" x14ac:dyDescent="0.2">
      <c r="A9" s="9" t="s">
        <v>19</v>
      </c>
      <c r="B9" s="19">
        <v>-1047</v>
      </c>
      <c r="C9" s="18">
        <v>-93</v>
      </c>
      <c r="D9" s="18">
        <v>-463</v>
      </c>
      <c r="E9" s="18">
        <v>-8897</v>
      </c>
      <c r="F9" s="18">
        <v>-176</v>
      </c>
      <c r="G9" s="18">
        <v>-31653</v>
      </c>
      <c r="H9" s="19">
        <v>-1527</v>
      </c>
      <c r="I9" s="18">
        <v>-8</v>
      </c>
      <c r="J9" s="18">
        <v>-25</v>
      </c>
      <c r="K9" s="18">
        <v>-12710</v>
      </c>
      <c r="L9" s="18">
        <v>-10225</v>
      </c>
      <c r="M9" s="24"/>
      <c r="N9" s="20">
        <v>-9490.91</v>
      </c>
    </row>
    <row r="10" spans="1:14" x14ac:dyDescent="0.2">
      <c r="A10" s="9" t="s">
        <v>20</v>
      </c>
      <c r="B10" s="19">
        <v>23791</v>
      </c>
      <c r="C10" s="18">
        <v>-177</v>
      </c>
      <c r="D10" s="18"/>
      <c r="E10" s="18"/>
      <c r="F10" s="18"/>
      <c r="G10" s="18"/>
      <c r="H10" s="18"/>
      <c r="I10" s="18"/>
      <c r="J10" s="18"/>
      <c r="K10" s="18"/>
      <c r="L10" s="18"/>
      <c r="M10" s="24"/>
      <c r="N10" s="24"/>
    </row>
    <row r="11" spans="1:14" ht="20.25" customHeight="1" x14ac:dyDescent="0.2">
      <c r="A11" s="11" t="s">
        <v>21</v>
      </c>
      <c r="B11" s="14">
        <f>B6+B8+B9+B10+B7</f>
        <v>1002154</v>
      </c>
      <c r="C11" s="14">
        <f t="shared" ref="C11:N11" si="0">C6+C8+C9+C10+C7</f>
        <v>41887</v>
      </c>
      <c r="D11" s="14">
        <f t="shared" si="0"/>
        <v>27168.598325999999</v>
      </c>
      <c r="E11" s="14">
        <f t="shared" si="0"/>
        <v>13444</v>
      </c>
      <c r="F11" s="14">
        <f t="shared" si="0"/>
        <v>2965</v>
      </c>
      <c r="G11" s="14">
        <f t="shared" si="0"/>
        <v>82984</v>
      </c>
      <c r="H11" s="14">
        <f t="shared" si="0"/>
        <v>11665</v>
      </c>
      <c r="I11" s="14">
        <f t="shared" si="0"/>
        <v>3599</v>
      </c>
      <c r="J11" s="14">
        <f t="shared" si="0"/>
        <v>6849</v>
      </c>
      <c r="K11" s="14">
        <f t="shared" si="0"/>
        <v>28052</v>
      </c>
      <c r="L11" s="14">
        <f t="shared" si="0"/>
        <v>64320</v>
      </c>
      <c r="M11" s="15">
        <f t="shared" si="0"/>
        <v>65070.819469502327</v>
      </c>
      <c r="N11" s="15">
        <f t="shared" si="0"/>
        <v>1595276.4131902559</v>
      </c>
    </row>
    <row r="12" spans="1:14" x14ac:dyDescent="0.2">
      <c r="A12" s="9" t="s">
        <v>22</v>
      </c>
      <c r="B12" s="18"/>
      <c r="C12" s="18"/>
      <c r="D12" s="18"/>
      <c r="E12" s="18"/>
      <c r="F12" s="18"/>
      <c r="G12" s="19"/>
      <c r="H12" s="18"/>
      <c r="I12" s="18"/>
      <c r="J12" s="18"/>
      <c r="K12" s="18"/>
      <c r="L12" s="18"/>
      <c r="M12" s="24"/>
      <c r="N12" s="20"/>
    </row>
    <row r="13" spans="1:14" x14ac:dyDescent="0.2">
      <c r="A13" s="9" t="s">
        <v>23</v>
      </c>
      <c r="B13" s="19">
        <f t="shared" ref="B13:L13" si="1">B21+B15-B11</f>
        <v>-59533</v>
      </c>
      <c r="C13" s="19">
        <f t="shared" si="1"/>
        <v>380</v>
      </c>
      <c r="D13" s="19">
        <f t="shared" si="1"/>
        <v>-837.59832599999936</v>
      </c>
      <c r="E13" s="19">
        <f t="shared" si="1"/>
        <v>823.39999999999964</v>
      </c>
      <c r="F13" s="19">
        <f t="shared" si="1"/>
        <v>-567</v>
      </c>
      <c r="G13" s="19">
        <f t="shared" si="1"/>
        <v>245</v>
      </c>
      <c r="H13" s="19">
        <f t="shared" si="1"/>
        <v>-5364</v>
      </c>
      <c r="I13" s="19">
        <f t="shared" si="1"/>
        <v>234</v>
      </c>
      <c r="J13" s="19">
        <f t="shared" si="1"/>
        <v>-129</v>
      </c>
      <c r="K13" s="19">
        <f t="shared" si="1"/>
        <v>1923</v>
      </c>
      <c r="L13" s="19">
        <f t="shared" si="1"/>
        <v>-23253</v>
      </c>
      <c r="M13" s="20">
        <f>M21+M15+M20+M16-M11</f>
        <v>-2485.9275833201973</v>
      </c>
      <c r="N13" s="20">
        <f>N21+N15+N20-N11</f>
        <v>47539.985052531119</v>
      </c>
    </row>
    <row r="14" spans="1:14" ht="23.25" customHeight="1" x14ac:dyDescent="0.2">
      <c r="A14" s="11" t="s">
        <v>24</v>
      </c>
      <c r="B14" s="16">
        <v>611409</v>
      </c>
      <c r="C14" s="16">
        <v>36333</v>
      </c>
      <c r="D14" s="16">
        <v>1</v>
      </c>
      <c r="E14" s="14">
        <v>0.4</v>
      </c>
      <c r="F14" s="16"/>
      <c r="G14" s="16">
        <v>556</v>
      </c>
      <c r="H14" s="16">
        <v>321</v>
      </c>
      <c r="I14" s="16"/>
      <c r="J14" s="16"/>
      <c r="K14" s="16"/>
      <c r="L14" s="16"/>
      <c r="M14" s="17">
        <v>11029</v>
      </c>
      <c r="N14" s="17">
        <v>84795</v>
      </c>
    </row>
    <row r="15" spans="1:14" ht="18" customHeight="1" x14ac:dyDescent="0.2">
      <c r="A15" s="10" t="s">
        <v>25</v>
      </c>
      <c r="B15" s="18">
        <v>611409</v>
      </c>
      <c r="C15" s="18">
        <v>36333</v>
      </c>
      <c r="D15" s="18">
        <v>1</v>
      </c>
      <c r="E15" s="19">
        <v>0.4</v>
      </c>
      <c r="F15" s="18"/>
      <c r="G15" s="18">
        <v>556</v>
      </c>
      <c r="H15" s="18">
        <v>321</v>
      </c>
      <c r="I15" s="18"/>
      <c r="J15" s="18"/>
      <c r="K15" s="18"/>
      <c r="L15" s="18"/>
      <c r="M15" s="19">
        <v>11028.891886182126</v>
      </c>
      <c r="N15" s="20">
        <v>84795.229703244462</v>
      </c>
    </row>
    <row r="16" spans="1:14" ht="15" customHeight="1" x14ac:dyDescent="0.2">
      <c r="A16" s="13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5">
        <v>18045</v>
      </c>
      <c r="N16" s="17"/>
    </row>
    <row r="17" spans="1:14" x14ac:dyDescent="0.2">
      <c r="A17" s="9" t="s">
        <v>27</v>
      </c>
      <c r="B17" s="18"/>
      <c r="C17" s="18"/>
      <c r="D17" s="18"/>
      <c r="E17" s="18"/>
      <c r="F17" s="18"/>
      <c r="G17" s="19"/>
      <c r="H17" s="18"/>
      <c r="I17" s="18"/>
      <c r="J17" s="18"/>
      <c r="K17" s="18"/>
      <c r="L17" s="18"/>
      <c r="M17" s="24">
        <v>6052</v>
      </c>
      <c r="N17" s="24"/>
    </row>
    <row r="18" spans="1:14" x14ac:dyDescent="0.2">
      <c r="A18" s="9" t="s">
        <v>28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0">
        <v>7785.9875653675499</v>
      </c>
      <c r="N18" s="24"/>
    </row>
    <row r="19" spans="1:14" x14ac:dyDescent="0.2">
      <c r="A19" s="9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0">
        <v>4209</v>
      </c>
      <c r="N19" s="24"/>
    </row>
    <row r="20" spans="1:14" ht="14.25" customHeight="1" x14ac:dyDescent="0.2">
      <c r="A20" s="11" t="s">
        <v>30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93</v>
      </c>
      <c r="N20" s="15">
        <v>266527.16853954236</v>
      </c>
    </row>
    <row r="21" spans="1:14" ht="15.75" customHeight="1" x14ac:dyDescent="0.2">
      <c r="A21" s="11" t="s">
        <v>31</v>
      </c>
      <c r="B21" s="14">
        <v>331212</v>
      </c>
      <c r="C21" s="14">
        <v>5934</v>
      </c>
      <c r="D21" s="14">
        <v>26330</v>
      </c>
      <c r="E21" s="14">
        <v>14267</v>
      </c>
      <c r="F21" s="14">
        <v>2398</v>
      </c>
      <c r="G21" s="14">
        <v>82673</v>
      </c>
      <c r="H21" s="14">
        <v>5980</v>
      </c>
      <c r="I21" s="14">
        <v>3833</v>
      </c>
      <c r="J21" s="14">
        <v>6720</v>
      </c>
      <c r="K21" s="14">
        <v>29975</v>
      </c>
      <c r="L21" s="14">
        <v>41067</v>
      </c>
      <c r="M21" s="15">
        <v>33418</v>
      </c>
      <c r="N21" s="15">
        <v>1291494</v>
      </c>
    </row>
    <row r="22" spans="1:14" ht="15" customHeight="1" x14ac:dyDescent="0.2">
      <c r="A22" s="11" t="s">
        <v>32</v>
      </c>
      <c r="B22" s="14">
        <v>331212</v>
      </c>
      <c r="C22" s="14">
        <v>5934</v>
      </c>
      <c r="D22" s="14">
        <v>2769</v>
      </c>
      <c r="E22" s="14">
        <v>14267</v>
      </c>
      <c r="F22" s="14"/>
      <c r="G22" s="14">
        <v>3044</v>
      </c>
      <c r="H22" s="14">
        <v>2427</v>
      </c>
      <c r="I22" s="14"/>
      <c r="J22" s="14"/>
      <c r="K22" s="14"/>
      <c r="L22" s="14">
        <v>33068</v>
      </c>
      <c r="M22" s="15">
        <v>701</v>
      </c>
      <c r="N22" s="15">
        <v>551362.41076658887</v>
      </c>
    </row>
    <row r="23" spans="1:14" x14ac:dyDescent="0.2">
      <c r="A23" s="9" t="s">
        <v>33</v>
      </c>
      <c r="B23" s="19">
        <v>79416.75</v>
      </c>
      <c r="C23" s="18">
        <v>35</v>
      </c>
      <c r="D23" s="18"/>
      <c r="E23" s="18"/>
      <c r="F23" s="18"/>
      <c r="G23" s="18">
        <v>199</v>
      </c>
      <c r="H23" s="18">
        <v>943</v>
      </c>
      <c r="I23" s="18"/>
      <c r="J23" s="18"/>
      <c r="K23" s="18"/>
      <c r="L23" s="18"/>
      <c r="M23" s="24"/>
      <c r="N23" s="24"/>
    </row>
    <row r="24" spans="1:14" x14ac:dyDescent="0.2">
      <c r="A24" s="9" t="s">
        <v>34</v>
      </c>
      <c r="B24" s="19">
        <f>1.762*1000</f>
        <v>1762</v>
      </c>
      <c r="C24" s="18">
        <v>1</v>
      </c>
      <c r="D24" s="19"/>
      <c r="E24" s="19">
        <v>11024.2</v>
      </c>
      <c r="F24" s="18"/>
      <c r="G24" s="18">
        <v>140</v>
      </c>
      <c r="H24" s="18">
        <v>640</v>
      </c>
      <c r="I24" s="18"/>
      <c r="J24" s="18"/>
      <c r="K24" s="18"/>
      <c r="L24" s="18"/>
      <c r="M24" s="24"/>
      <c r="N24" s="24"/>
    </row>
    <row r="25" spans="1:14" x14ac:dyDescent="0.2">
      <c r="A25" s="9" t="s">
        <v>35</v>
      </c>
      <c r="B25" s="18"/>
      <c r="C25" s="18"/>
      <c r="D25" s="18"/>
      <c r="E25" s="18"/>
      <c r="F25" s="18"/>
      <c r="G25" s="18">
        <v>18</v>
      </c>
      <c r="H25" s="18">
        <v>339</v>
      </c>
      <c r="I25" s="18"/>
      <c r="J25" s="18"/>
      <c r="K25" s="18"/>
      <c r="L25" s="18"/>
      <c r="M25" s="24"/>
      <c r="N25" s="24"/>
    </row>
    <row r="26" spans="1:14" x14ac:dyDescent="0.2">
      <c r="A26" s="9" t="s">
        <v>36</v>
      </c>
      <c r="B26" s="18"/>
      <c r="C26" s="18"/>
      <c r="D26" s="19"/>
      <c r="E26" s="18"/>
      <c r="F26" s="18"/>
      <c r="G26" s="18">
        <v>136</v>
      </c>
      <c r="H26" s="18">
        <v>26</v>
      </c>
      <c r="I26" s="18"/>
      <c r="J26" s="18"/>
      <c r="K26" s="18"/>
      <c r="L26" s="19"/>
      <c r="M26" s="24"/>
      <c r="N26" s="24"/>
    </row>
    <row r="27" spans="1:14" x14ac:dyDescent="0.2">
      <c r="A27" s="9" t="s">
        <v>37</v>
      </c>
      <c r="B27" s="18"/>
      <c r="C27" s="18"/>
      <c r="D27" s="19"/>
      <c r="E27" s="18"/>
      <c r="F27" s="18"/>
      <c r="G27" s="18">
        <v>1556</v>
      </c>
      <c r="H27" s="18">
        <v>84</v>
      </c>
      <c r="I27" s="18"/>
      <c r="J27" s="18"/>
      <c r="K27" s="18"/>
      <c r="L27" s="18"/>
      <c r="M27" s="24"/>
      <c r="N27" s="24"/>
    </row>
    <row r="28" spans="1:14" x14ac:dyDescent="0.2">
      <c r="A28" s="9" t="s">
        <v>38</v>
      </c>
      <c r="B28" s="18">
        <f>1.365*1000</f>
        <v>1365</v>
      </c>
      <c r="C28" s="18">
        <v>546</v>
      </c>
      <c r="D28" s="18"/>
      <c r="E28" s="18"/>
      <c r="F28" s="18"/>
      <c r="G28" s="18"/>
      <c r="H28" s="18"/>
      <c r="I28" s="18"/>
      <c r="J28" s="18"/>
      <c r="K28" s="18"/>
      <c r="L28" s="18"/>
      <c r="M28" s="24"/>
      <c r="N28" s="24"/>
    </row>
    <row r="29" spans="1:14" x14ac:dyDescent="0.2">
      <c r="A29" s="9" t="s">
        <v>39</v>
      </c>
      <c r="B29" s="18">
        <v>8623</v>
      </c>
      <c r="C29" s="18">
        <v>1235</v>
      </c>
      <c r="D29" s="18"/>
      <c r="E29" s="18"/>
      <c r="F29" s="18"/>
      <c r="G29" s="18">
        <v>911</v>
      </c>
      <c r="H29" s="18">
        <v>160</v>
      </c>
      <c r="I29" s="18"/>
      <c r="J29" s="18"/>
      <c r="K29" s="18"/>
      <c r="L29" s="18"/>
      <c r="M29" s="24"/>
      <c r="N29" s="24"/>
    </row>
    <row r="30" spans="1:14" x14ac:dyDescent="0.2">
      <c r="A30" s="9" t="s">
        <v>40</v>
      </c>
      <c r="B30" s="18">
        <f>1000*0.122</f>
        <v>122</v>
      </c>
      <c r="C30" s="18">
        <v>122</v>
      </c>
      <c r="D30" s="19"/>
      <c r="E30" s="18"/>
      <c r="F30" s="18"/>
      <c r="G30" s="18">
        <v>22</v>
      </c>
      <c r="H30" s="18">
        <v>43</v>
      </c>
      <c r="I30" s="18"/>
      <c r="J30" s="18"/>
      <c r="K30" s="18"/>
      <c r="L30" s="18"/>
      <c r="M30" s="24"/>
      <c r="N30" s="24"/>
    </row>
    <row r="31" spans="1:14" x14ac:dyDescent="0.2">
      <c r="A31" s="9" t="s">
        <v>41</v>
      </c>
      <c r="B31" s="18">
        <v>239923</v>
      </c>
      <c r="C31" s="18">
        <v>3995</v>
      </c>
      <c r="D31" s="19">
        <v>2769</v>
      </c>
      <c r="E31" s="19">
        <v>3243.1840000000002</v>
      </c>
      <c r="F31" s="19"/>
      <c r="G31" s="18">
        <v>62</v>
      </c>
      <c r="H31" s="18">
        <v>192</v>
      </c>
      <c r="I31" s="18"/>
      <c r="J31" s="18"/>
      <c r="K31" s="18"/>
      <c r="L31" s="18">
        <v>33068</v>
      </c>
      <c r="M31" s="20">
        <v>700.59190542263934</v>
      </c>
      <c r="N31" s="20">
        <v>551362.41076658887</v>
      </c>
    </row>
    <row r="32" spans="1:14" ht="16.5" customHeight="1" x14ac:dyDescent="0.2">
      <c r="A32" s="12" t="s">
        <v>42</v>
      </c>
      <c r="B32" s="16"/>
      <c r="C32" s="16"/>
      <c r="D32" s="16">
        <v>173</v>
      </c>
      <c r="E32" s="16"/>
      <c r="F32" s="16"/>
      <c r="G32" s="14">
        <v>6015</v>
      </c>
      <c r="H32" s="14">
        <v>850</v>
      </c>
      <c r="I32" s="16"/>
      <c r="J32" s="16"/>
      <c r="K32" s="16">
        <v>29975</v>
      </c>
      <c r="L32" s="16">
        <v>7999</v>
      </c>
      <c r="M32" s="15">
        <v>11408</v>
      </c>
      <c r="N32" s="15">
        <v>19576.531725799374</v>
      </c>
    </row>
    <row r="33" spans="1:14" x14ac:dyDescent="0.2">
      <c r="A33" s="9" t="s">
        <v>43</v>
      </c>
      <c r="B33" s="18"/>
      <c r="C33" s="18"/>
      <c r="D33" s="19">
        <v>172.79335091599998</v>
      </c>
      <c r="E33" s="18"/>
      <c r="F33" s="18"/>
      <c r="G33" s="18">
        <v>2662</v>
      </c>
      <c r="H33" s="18">
        <v>121</v>
      </c>
      <c r="I33" s="18"/>
      <c r="J33" s="18"/>
      <c r="K33" s="18">
        <v>29975</v>
      </c>
      <c r="L33" s="18"/>
      <c r="M33" s="20">
        <v>10883.062281372444</v>
      </c>
      <c r="N33" s="20"/>
    </row>
    <row r="34" spans="1:14" x14ac:dyDescent="0.2">
      <c r="A34" s="9" t="s">
        <v>44</v>
      </c>
      <c r="B34" s="18"/>
      <c r="C34" s="18"/>
      <c r="D34" s="19"/>
      <c r="E34" s="18"/>
      <c r="F34" s="18"/>
      <c r="G34" s="18">
        <v>3</v>
      </c>
      <c r="H34" s="18"/>
      <c r="I34" s="18"/>
      <c r="J34" s="18"/>
      <c r="K34" s="18"/>
      <c r="L34" s="18"/>
      <c r="M34" s="24"/>
      <c r="N34" s="20"/>
    </row>
    <row r="35" spans="1:14" x14ac:dyDescent="0.2">
      <c r="A35" s="9" t="s">
        <v>45</v>
      </c>
      <c r="B35" s="18"/>
      <c r="C35" s="18"/>
      <c r="D35" s="19"/>
      <c r="E35" s="18"/>
      <c r="F35" s="18"/>
      <c r="G35" s="18">
        <v>2539</v>
      </c>
      <c r="H35" s="18"/>
      <c r="I35" s="18"/>
      <c r="J35" s="18"/>
      <c r="K35" s="18"/>
      <c r="L35" s="18"/>
      <c r="M35" s="24"/>
      <c r="N35" s="20">
        <v>19576.531725799374</v>
      </c>
    </row>
    <row r="36" spans="1:14" x14ac:dyDescent="0.2">
      <c r="A36" s="9" t="s">
        <v>46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0">
        <v>525.10699999999997</v>
      </c>
      <c r="N36" s="24"/>
    </row>
    <row r="37" spans="1:14" x14ac:dyDescent="0.2">
      <c r="A37" s="9" t="s">
        <v>47</v>
      </c>
      <c r="B37" s="18"/>
      <c r="C37" s="18"/>
      <c r="D37" s="18"/>
      <c r="E37" s="18"/>
      <c r="F37" s="18"/>
      <c r="G37" s="18">
        <v>811</v>
      </c>
      <c r="H37" s="18">
        <v>729</v>
      </c>
      <c r="I37" s="18"/>
      <c r="J37" s="18"/>
      <c r="K37" s="18"/>
      <c r="L37" s="18">
        <v>7999</v>
      </c>
      <c r="M37" s="24"/>
      <c r="N37" s="24"/>
    </row>
    <row r="38" spans="1:14" x14ac:dyDescent="0.2">
      <c r="A38" s="9" t="s">
        <v>41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4"/>
      <c r="N38" s="24"/>
    </row>
    <row r="39" spans="1:14" ht="18" customHeight="1" x14ac:dyDescent="0.2">
      <c r="A39" s="12" t="s">
        <v>48</v>
      </c>
      <c r="B39" s="16"/>
      <c r="C39" s="16"/>
      <c r="D39" s="16">
        <v>23388</v>
      </c>
      <c r="E39" s="16"/>
      <c r="F39" s="16">
        <v>2398</v>
      </c>
      <c r="G39" s="14">
        <v>73614</v>
      </c>
      <c r="H39" s="14">
        <v>2703</v>
      </c>
      <c r="I39" s="16">
        <v>3833</v>
      </c>
      <c r="J39" s="16">
        <v>6720</v>
      </c>
      <c r="K39" s="16"/>
      <c r="L39" s="16"/>
      <c r="M39" s="15">
        <f>M42+M43</f>
        <v>200.27182300000001</v>
      </c>
      <c r="N39" s="17">
        <v>720554</v>
      </c>
    </row>
    <row r="40" spans="1:14" x14ac:dyDescent="0.2">
      <c r="A40" s="9" t="s">
        <v>49</v>
      </c>
      <c r="B40" s="18"/>
      <c r="C40" s="18"/>
      <c r="D40" s="19">
        <v>23076</v>
      </c>
      <c r="E40" s="18"/>
      <c r="F40" s="19">
        <v>2173.7110691050552</v>
      </c>
      <c r="G40" s="18"/>
      <c r="H40" s="18"/>
      <c r="I40" s="18"/>
      <c r="J40" s="18"/>
      <c r="K40" s="18"/>
      <c r="L40" s="18"/>
      <c r="M40" s="20"/>
      <c r="N40" s="20">
        <v>310151.13312597305</v>
      </c>
    </row>
    <row r="41" spans="1:14" x14ac:dyDescent="0.2">
      <c r="A41" s="9" t="s">
        <v>50</v>
      </c>
      <c r="B41" s="18"/>
      <c r="C41" s="18"/>
      <c r="D41" s="18"/>
      <c r="E41" s="18"/>
      <c r="F41" s="19">
        <v>86.518069578210344</v>
      </c>
      <c r="G41" s="18"/>
      <c r="H41" s="18"/>
      <c r="I41" s="18"/>
      <c r="J41" s="18"/>
      <c r="K41" s="18"/>
      <c r="L41" s="18"/>
      <c r="M41" s="24"/>
      <c r="N41" s="20">
        <v>103883.05121234799</v>
      </c>
    </row>
    <row r="42" spans="1:14" x14ac:dyDescent="0.2">
      <c r="A42" s="9" t="s">
        <v>51</v>
      </c>
      <c r="B42" s="18"/>
      <c r="C42" s="18"/>
      <c r="D42" s="19">
        <v>26</v>
      </c>
      <c r="E42" s="18"/>
      <c r="F42" s="18"/>
      <c r="G42" s="18">
        <v>628</v>
      </c>
      <c r="H42" s="18">
        <v>77</v>
      </c>
      <c r="I42" s="18"/>
      <c r="J42" s="18"/>
      <c r="K42" s="18"/>
      <c r="L42" s="18"/>
      <c r="M42" s="20">
        <v>200.27182300000001</v>
      </c>
      <c r="N42" s="20">
        <v>228172.28172102131</v>
      </c>
    </row>
    <row r="43" spans="1:14" x14ac:dyDescent="0.2">
      <c r="A43" s="9" t="s">
        <v>41</v>
      </c>
      <c r="B43" s="18"/>
      <c r="C43" s="18"/>
      <c r="D43" s="19">
        <v>286</v>
      </c>
      <c r="E43" s="18"/>
      <c r="F43" s="19">
        <v>136.60567338054466</v>
      </c>
      <c r="G43" s="18">
        <v>72986</v>
      </c>
      <c r="H43" s="18">
        <v>2626</v>
      </c>
      <c r="I43" s="18">
        <v>3833</v>
      </c>
      <c r="J43" s="18">
        <v>6720</v>
      </c>
      <c r="K43" s="18"/>
      <c r="L43" s="18"/>
      <c r="M43" s="18"/>
      <c r="N43" s="20">
        <v>78348.34357034626</v>
      </c>
    </row>
    <row r="44" spans="1:14" ht="18" customHeight="1" x14ac:dyDescent="0.2">
      <c r="A44" s="12" t="s">
        <v>52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30">
        <v>21108.965474163848</v>
      </c>
      <c r="N44" s="16"/>
    </row>
    <row r="45" spans="1:14" x14ac:dyDescent="0.2">
      <c r="A45" s="25" t="s">
        <v>53</v>
      </c>
      <c r="B45" s="26"/>
      <c r="C45" s="26"/>
      <c r="D45" s="26"/>
      <c r="E45" s="27"/>
      <c r="F45" s="28"/>
      <c r="G45" s="28"/>
      <c r="H45" s="27"/>
      <c r="I45" s="27"/>
      <c r="J45" s="27"/>
      <c r="K45" s="27"/>
      <c r="L45" s="27"/>
      <c r="M45" s="27"/>
      <c r="N45" s="29"/>
    </row>
    <row r="46" spans="1:14" ht="26.25" customHeight="1" x14ac:dyDescent="0.2">
      <c r="A46" s="74" t="s">
        <v>54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2.75" customHeight="1" x14ac:dyDescent="0.2">
      <c r="A47" s="73" t="s">
        <v>55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x14ac:dyDescent="0.2">
      <c r="A48" s="25" t="s">
        <v>56</v>
      </c>
      <c r="B48" s="25"/>
      <c r="C48" s="25"/>
      <c r="D48" s="25"/>
      <c r="E48" s="25"/>
      <c r="F48" s="29"/>
      <c r="G48" s="25"/>
      <c r="H48" s="25"/>
      <c r="I48" s="25"/>
      <c r="J48" s="25"/>
      <c r="K48" s="25"/>
      <c r="L48" s="25"/>
      <c r="M48" s="25"/>
      <c r="N48" s="25"/>
    </row>
    <row r="49" spans="2:14" x14ac:dyDescent="0.2">
      <c r="F49" s="3"/>
    </row>
    <row r="50" spans="2:14" x14ac:dyDescent="0.2">
      <c r="C50" s="2"/>
      <c r="F50" s="3"/>
    </row>
    <row r="51" spans="2:14" x14ac:dyDescent="0.2">
      <c r="F51" s="3"/>
    </row>
    <row r="52" spans="2:14" x14ac:dyDescent="0.2">
      <c r="C52" s="2"/>
      <c r="F52" s="3"/>
    </row>
    <row r="53" spans="2:14" x14ac:dyDescent="0.2">
      <c r="F53" s="3"/>
    </row>
    <row r="54" spans="2:14" x14ac:dyDescent="0.2">
      <c r="F54" s="3"/>
    </row>
    <row r="55" spans="2:14" x14ac:dyDescent="0.2">
      <c r="F55" s="3"/>
    </row>
    <row r="56" spans="2:14" x14ac:dyDescent="0.2">
      <c r="F56" s="3"/>
    </row>
    <row r="57" spans="2:14" x14ac:dyDescent="0.2">
      <c r="F57" s="3"/>
    </row>
    <row r="58" spans="2:14" ht="17.25" customHeight="1" x14ac:dyDescent="0.2">
      <c r="D58" s="2"/>
      <c r="E58" s="2"/>
      <c r="F58" s="2"/>
      <c r="G58" s="2"/>
      <c r="H58" s="2"/>
      <c r="I58" s="2"/>
      <c r="J58" s="2"/>
      <c r="K58" s="2"/>
      <c r="L58" s="2"/>
    </row>
    <row r="59" spans="2:14" ht="12.75" customHeight="1" x14ac:dyDescent="0.2">
      <c r="F59" s="3"/>
    </row>
    <row r="60" spans="2:14" x14ac:dyDescent="0.2">
      <c r="D60" s="2"/>
      <c r="E60" s="2"/>
      <c r="F60" s="2"/>
      <c r="G60" s="2"/>
      <c r="H60" s="2"/>
      <c r="I60" s="2"/>
      <c r="J60" s="2"/>
      <c r="K60" s="2"/>
      <c r="L60" s="2"/>
    </row>
    <row r="61" spans="2:14" x14ac:dyDescent="0.2">
      <c r="F61" s="3"/>
    </row>
    <row r="62" spans="2:14" x14ac:dyDescent="0.2">
      <c r="F62" s="3"/>
    </row>
    <row r="63" spans="2:14" x14ac:dyDescent="0.2">
      <c r="F63" s="3"/>
      <c r="M63" s="2"/>
    </row>
    <row r="64" spans="2:14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x14ac:dyDescent="0.2">
      <c r="F66" s="3"/>
    </row>
    <row r="67" spans="2:14" x14ac:dyDescent="0.2">
      <c r="F67" s="3"/>
    </row>
    <row r="68" spans="2:14" x14ac:dyDescent="0.2">
      <c r="F68" s="3"/>
    </row>
    <row r="69" spans="2:14" x14ac:dyDescent="0.2">
      <c r="F69" s="3"/>
    </row>
    <row r="70" spans="2:14" x14ac:dyDescent="0.2">
      <c r="F70" s="3"/>
    </row>
    <row r="71" spans="2:14" x14ac:dyDescent="0.2">
      <c r="F71" s="3"/>
    </row>
    <row r="72" spans="2:14" x14ac:dyDescent="0.2">
      <c r="F72" s="3"/>
    </row>
    <row r="73" spans="2:14" x14ac:dyDescent="0.2">
      <c r="F73" s="3"/>
    </row>
    <row r="74" spans="2:14" x14ac:dyDescent="0.2">
      <c r="F74" s="3"/>
    </row>
    <row r="75" spans="2:14" x14ac:dyDescent="0.2">
      <c r="F75" s="3"/>
    </row>
    <row r="76" spans="2:14" x14ac:dyDescent="0.2">
      <c r="F76" s="3"/>
    </row>
    <row r="77" spans="2:14" x14ac:dyDescent="0.2">
      <c r="F77" s="3"/>
    </row>
    <row r="78" spans="2:14" x14ac:dyDescent="0.2">
      <c r="F78" s="3"/>
    </row>
    <row r="79" spans="2:14" x14ac:dyDescent="0.2">
      <c r="F79" s="3"/>
    </row>
    <row r="80" spans="2:14" x14ac:dyDescent="0.2">
      <c r="F80" s="3"/>
    </row>
    <row r="81" spans="6:6" x14ac:dyDescent="0.2">
      <c r="F81" s="3"/>
    </row>
    <row r="82" spans="6:6" x14ac:dyDescent="0.2">
      <c r="F82" s="3"/>
    </row>
    <row r="83" spans="6:6" x14ac:dyDescent="0.2">
      <c r="F83" s="3"/>
    </row>
    <row r="84" spans="6:6" x14ac:dyDescent="0.2">
      <c r="F84" s="3"/>
    </row>
    <row r="85" spans="6:6" x14ac:dyDescent="0.2">
      <c r="F85" s="3"/>
    </row>
    <row r="86" spans="6:6" x14ac:dyDescent="0.2">
      <c r="F86" s="3"/>
    </row>
    <row r="87" spans="6:6" x14ac:dyDescent="0.2">
      <c r="F87" s="3"/>
    </row>
    <row r="88" spans="6:6" x14ac:dyDescent="0.2">
      <c r="F88" s="3"/>
    </row>
    <row r="89" spans="6:6" x14ac:dyDescent="0.2">
      <c r="F89" s="3"/>
    </row>
    <row r="90" spans="6:6" x14ac:dyDescent="0.2">
      <c r="F90" s="3"/>
    </row>
    <row r="91" spans="6:6" x14ac:dyDescent="0.2">
      <c r="F91" s="3"/>
    </row>
    <row r="92" spans="6:6" x14ac:dyDescent="0.2">
      <c r="F92" s="3"/>
    </row>
    <row r="93" spans="6:6" x14ac:dyDescent="0.2">
      <c r="F93" s="3"/>
    </row>
    <row r="94" spans="6:6" x14ac:dyDescent="0.2">
      <c r="F94" s="3"/>
    </row>
    <row r="95" spans="6:6" x14ac:dyDescent="0.2">
      <c r="F95" s="3"/>
    </row>
    <row r="96" spans="6:6" x14ac:dyDescent="0.2">
      <c r="F96" s="3"/>
    </row>
    <row r="97" spans="6:6" x14ac:dyDescent="0.2">
      <c r="F97" s="3"/>
    </row>
    <row r="98" spans="6:6" x14ac:dyDescent="0.2">
      <c r="F98" s="3"/>
    </row>
    <row r="99" spans="6:6" x14ac:dyDescent="0.2">
      <c r="F99" s="3"/>
    </row>
    <row r="100" spans="6:6" x14ac:dyDescent="0.2">
      <c r="F100" s="3"/>
    </row>
    <row r="101" spans="6:6" x14ac:dyDescent="0.2">
      <c r="F101" s="3"/>
    </row>
    <row r="102" spans="6:6" x14ac:dyDescent="0.2">
      <c r="F102" s="3"/>
    </row>
    <row r="103" spans="6:6" x14ac:dyDescent="0.2">
      <c r="F103" s="3"/>
    </row>
    <row r="104" spans="6:6" x14ac:dyDescent="0.2">
      <c r="F104" s="3"/>
    </row>
    <row r="105" spans="6:6" x14ac:dyDescent="0.2">
      <c r="F105" s="3"/>
    </row>
    <row r="106" spans="6:6" x14ac:dyDescent="0.2">
      <c r="F106" s="3"/>
    </row>
    <row r="107" spans="6:6" x14ac:dyDescent="0.2">
      <c r="F107" s="3"/>
    </row>
  </sheetData>
  <mergeCells count="6">
    <mergeCell ref="A2:N2"/>
    <mergeCell ref="A3:N3"/>
    <mergeCell ref="A4:A5"/>
    <mergeCell ref="B5:L5"/>
    <mergeCell ref="A47:N47"/>
    <mergeCell ref="A46:N46"/>
  </mergeCells>
  <pageMargins left="0.25" right="0.25" top="0.75" bottom="0.75" header="0.3" footer="0.3"/>
  <pageSetup paperSize="9"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6"/>
  <sheetViews>
    <sheetView showGridLines="0" topLeftCell="A16" workbookViewId="0">
      <selection activeCell="K18" sqref="K18"/>
    </sheetView>
  </sheetViews>
  <sheetFormatPr defaultColWidth="9.140625" defaultRowHeight="15" x14ac:dyDescent="0.25"/>
  <cols>
    <col min="1" max="1" width="34.140625" style="35" customWidth="1"/>
    <col min="2" max="10" width="12.140625" style="35" customWidth="1"/>
    <col min="11" max="11" width="15.140625" style="35" customWidth="1"/>
    <col min="12" max="12" width="11.42578125" style="35" customWidth="1"/>
    <col min="13" max="13" width="12.7109375" style="35" bestFit="1" customWidth="1"/>
    <col min="14" max="14" width="28.28515625" style="35" customWidth="1"/>
    <col min="15" max="15" width="18" style="35" bestFit="1" customWidth="1"/>
    <col min="16" max="16" width="9.28515625" style="35" bestFit="1" customWidth="1"/>
    <col min="17" max="17" width="18.85546875" style="35" customWidth="1"/>
    <col min="18" max="18" width="17.28515625" style="35" customWidth="1"/>
    <col min="19" max="23" width="9.28515625" style="35" bestFit="1" customWidth="1"/>
    <col min="24" max="16384" width="9.140625" style="35"/>
  </cols>
  <sheetData>
    <row r="1" spans="1:23" ht="20.25" customHeight="1" x14ac:dyDescent="0.3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34"/>
      <c r="L1" s="34"/>
    </row>
    <row r="2" spans="1:23" ht="15" customHeight="1" x14ac:dyDescent="0.25">
      <c r="A2" s="29"/>
      <c r="B2" s="36"/>
      <c r="C2" s="36"/>
      <c r="D2" s="36"/>
      <c r="E2" s="36"/>
      <c r="F2" s="36"/>
      <c r="G2" s="36"/>
      <c r="H2" s="31"/>
      <c r="I2" s="76" t="s">
        <v>58</v>
      </c>
      <c r="J2" s="76"/>
      <c r="K2" s="32"/>
      <c r="L2" s="32"/>
    </row>
    <row r="3" spans="1:23" ht="31.5" customHeight="1" x14ac:dyDescent="0.25">
      <c r="A3" s="37"/>
      <c r="B3" s="38" t="s">
        <v>59</v>
      </c>
      <c r="C3" s="38" t="s">
        <v>60</v>
      </c>
      <c r="D3" s="38" t="s">
        <v>61</v>
      </c>
      <c r="E3" s="38" t="s">
        <v>12</v>
      </c>
      <c r="F3" s="38" t="s">
        <v>62</v>
      </c>
      <c r="G3" s="38" t="s">
        <v>63</v>
      </c>
      <c r="H3" s="38" t="s">
        <v>64</v>
      </c>
      <c r="I3" s="38" t="s">
        <v>65</v>
      </c>
      <c r="J3" s="61" t="s">
        <v>66</v>
      </c>
      <c r="K3" s="39"/>
      <c r="L3" s="39"/>
      <c r="N3" s="40"/>
    </row>
    <row r="4" spans="1:23" ht="15.75" x14ac:dyDescent="0.25">
      <c r="A4" s="8" t="s">
        <v>16</v>
      </c>
      <c r="B4" s="50">
        <v>433498.23963408812</v>
      </c>
      <c r="C4" s="50">
        <v>32876.64423903697</v>
      </c>
      <c r="D4" s="50"/>
      <c r="E4" s="50">
        <v>28684.839398400003</v>
      </c>
      <c r="F4" s="50">
        <v>12110.884848484848</v>
      </c>
      <c r="G4" s="50">
        <v>13420.213999999998</v>
      </c>
      <c r="H4" s="50">
        <v>12228.167999999998</v>
      </c>
      <c r="I4" s="50"/>
      <c r="J4" s="62">
        <v>532818.99012000987</v>
      </c>
      <c r="K4" s="41"/>
      <c r="L4" s="42"/>
    </row>
    <row r="5" spans="1:23" ht="15.75" x14ac:dyDescent="0.25">
      <c r="A5" s="9" t="s">
        <v>18</v>
      </c>
      <c r="B5" s="50">
        <v>160818.14935033917</v>
      </c>
      <c r="C5" s="50">
        <v>231947.48961020348</v>
      </c>
      <c r="D5" s="50">
        <v>45200.126588325213</v>
      </c>
      <c r="E5" s="50">
        <v>31171.041599999997</v>
      </c>
      <c r="F5" s="50"/>
      <c r="G5" s="50"/>
      <c r="H5" s="50"/>
      <c r="I5" s="50">
        <v>546.18599999999992</v>
      </c>
      <c r="J5" s="62">
        <v>469682.9931488678</v>
      </c>
      <c r="K5" s="41"/>
      <c r="L5" s="42"/>
      <c r="M5" s="43"/>
      <c r="O5" s="44"/>
    </row>
    <row r="6" spans="1:23" ht="15.75" x14ac:dyDescent="0.25">
      <c r="A6" s="9" t="s">
        <v>19</v>
      </c>
      <c r="B6" s="50">
        <v>-726.40627687016331</v>
      </c>
      <c r="C6" s="50"/>
      <c r="D6" s="50">
        <v>-68630.471959491741</v>
      </c>
      <c r="E6" s="50"/>
      <c r="F6" s="50"/>
      <c r="G6" s="50"/>
      <c r="H6" s="50"/>
      <c r="I6" s="50">
        <v>-816.22599999999989</v>
      </c>
      <c r="J6" s="62">
        <v>-70173.104236361905</v>
      </c>
      <c r="K6" s="41"/>
      <c r="L6" s="42"/>
    </row>
    <row r="7" spans="1:23" ht="15.75" x14ac:dyDescent="0.25">
      <c r="A7" s="9" t="s">
        <v>20</v>
      </c>
      <c r="B7" s="50">
        <v>13758.173569313079</v>
      </c>
      <c r="C7" s="51"/>
      <c r="D7" s="50"/>
      <c r="E7" s="50"/>
      <c r="F7" s="50"/>
      <c r="G7" s="50"/>
      <c r="H7" s="50"/>
      <c r="I7" s="50"/>
      <c r="J7" s="62">
        <v>13758.173569313079</v>
      </c>
      <c r="K7" s="41"/>
      <c r="L7" s="42"/>
      <c r="N7" s="44"/>
    </row>
    <row r="8" spans="1:23" ht="19.5" customHeight="1" x14ac:dyDescent="0.25">
      <c r="A8" s="57" t="s">
        <v>67</v>
      </c>
      <c r="B8" s="52">
        <v>607348.15627687029</v>
      </c>
      <c r="C8" s="53">
        <v>264824.13384924043</v>
      </c>
      <c r="D8" s="53">
        <v>-23430.345371166528</v>
      </c>
      <c r="E8" s="53">
        <v>59855.880998399996</v>
      </c>
      <c r="F8" s="53">
        <v>12110.884848484848</v>
      </c>
      <c r="G8" s="53">
        <v>13420.213999999998</v>
      </c>
      <c r="H8" s="53">
        <v>12228.167999999998</v>
      </c>
      <c r="I8" s="53">
        <v>-270.03999999999996</v>
      </c>
      <c r="J8" s="63">
        <v>946087.05260182894</v>
      </c>
      <c r="K8" s="41"/>
      <c r="L8" s="42"/>
      <c r="N8" s="45"/>
      <c r="V8" s="46"/>
      <c r="W8" s="46"/>
    </row>
    <row r="9" spans="1:23" ht="15.75" x14ac:dyDescent="0.25">
      <c r="A9" s="9" t="s">
        <v>68</v>
      </c>
      <c r="B9" s="50">
        <v>37186.88198624237</v>
      </c>
      <c r="C9" s="50">
        <v>19184.940957294377</v>
      </c>
      <c r="D9" s="50">
        <v>-25639.263876946585</v>
      </c>
      <c r="E9" s="50">
        <v>-2284.8068784000097</v>
      </c>
      <c r="F9" s="50"/>
      <c r="G9" s="50"/>
      <c r="H9" s="50"/>
      <c r="I9" s="50">
        <v>20757.304000000004</v>
      </c>
      <c r="J9" s="62">
        <v>49205.056188190152</v>
      </c>
      <c r="K9" s="41"/>
      <c r="L9" s="42"/>
    </row>
    <row r="10" spans="1:23" ht="15.75" x14ac:dyDescent="0.25">
      <c r="A10" s="9" t="s">
        <v>69</v>
      </c>
      <c r="B10" s="50">
        <v>-420095.74419604475</v>
      </c>
      <c r="C10" s="50"/>
      <c r="D10" s="50">
        <v>-884.35798222986523</v>
      </c>
      <c r="E10" s="50">
        <v>-10145.01204</v>
      </c>
      <c r="F10" s="50">
        <v>-12110.884848484848</v>
      </c>
      <c r="G10" s="50">
        <v>-13396.133999999998</v>
      </c>
      <c r="H10" s="50">
        <v>-11896.981999999998</v>
      </c>
      <c r="I10" s="50">
        <v>106076.01199999999</v>
      </c>
      <c r="J10" s="62">
        <v>-362453.10306675948</v>
      </c>
      <c r="K10" s="41"/>
      <c r="L10" s="42"/>
    </row>
    <row r="11" spans="1:23" ht="15.75" x14ac:dyDescent="0.25">
      <c r="A11" s="9" t="s">
        <v>70</v>
      </c>
      <c r="B11" s="50"/>
      <c r="C11" s="50"/>
      <c r="D11" s="50"/>
      <c r="E11" s="50"/>
      <c r="F11" s="50"/>
      <c r="G11" s="50">
        <v>-24.08</v>
      </c>
      <c r="H11" s="50">
        <v>-331.18599999999998</v>
      </c>
      <c r="I11" s="50">
        <v>14718.813999999998</v>
      </c>
      <c r="J11" s="62">
        <v>14363.547999999999</v>
      </c>
      <c r="K11" s="41"/>
      <c r="L11" s="42"/>
      <c r="O11" s="43"/>
    </row>
    <row r="12" spans="1:23" ht="15.75" x14ac:dyDescent="0.25">
      <c r="A12" s="9" t="s">
        <v>71</v>
      </c>
      <c r="B12" s="50"/>
      <c r="C12" s="50">
        <v>-259981.9087130983</v>
      </c>
      <c r="D12" s="50">
        <v>271077.84943154675</v>
      </c>
      <c r="E12" s="50">
        <v>-7162.0179599999992</v>
      </c>
      <c r="F12" s="50"/>
      <c r="G12" s="50"/>
      <c r="H12" s="50"/>
      <c r="I12" s="50"/>
      <c r="J12" s="62">
        <v>3933.9227584484597</v>
      </c>
      <c r="K12" s="41"/>
      <c r="L12" s="42"/>
      <c r="N12" s="43"/>
      <c r="O12" s="43"/>
    </row>
    <row r="13" spans="1:23" ht="15.75" x14ac:dyDescent="0.25">
      <c r="A13" s="9" t="s">
        <v>26</v>
      </c>
      <c r="B13" s="50"/>
      <c r="C13" s="50"/>
      <c r="D13" s="50"/>
      <c r="E13" s="50">
        <v>-9438.6655199999987</v>
      </c>
      <c r="F13" s="50"/>
      <c r="G13" s="50"/>
      <c r="H13" s="50"/>
      <c r="I13" s="50">
        <v>-7292.369999999999</v>
      </c>
      <c r="J13" s="62">
        <v>-16731.035519999998</v>
      </c>
      <c r="K13" s="41"/>
      <c r="L13" s="42"/>
      <c r="O13" s="43"/>
    </row>
    <row r="14" spans="1:23" ht="15.75" x14ac:dyDescent="0.25">
      <c r="A14" s="9" t="s">
        <v>72</v>
      </c>
      <c r="B14" s="50"/>
      <c r="C14" s="50">
        <v>-24027.166093436514</v>
      </c>
      <c r="D14" s="50"/>
      <c r="E14" s="50">
        <v>-85.538159999999991</v>
      </c>
      <c r="F14" s="50"/>
      <c r="G14" s="50"/>
      <c r="H14" s="50"/>
      <c r="I14" s="50">
        <v>-22921.321999999996</v>
      </c>
      <c r="J14" s="62">
        <v>-47034.02625343651</v>
      </c>
      <c r="K14" s="41"/>
      <c r="L14" s="42"/>
      <c r="O14" s="43"/>
    </row>
    <row r="15" spans="1:23" ht="18" customHeight="1" x14ac:dyDescent="0.25">
      <c r="A15" s="11" t="s">
        <v>73</v>
      </c>
      <c r="B15" s="53">
        <v>224439.29406706791</v>
      </c>
      <c r="C15" s="53"/>
      <c r="D15" s="53">
        <v>221123.88220120379</v>
      </c>
      <c r="E15" s="53">
        <v>30739.840439999996</v>
      </c>
      <c r="F15" s="53"/>
      <c r="G15" s="53"/>
      <c r="H15" s="53"/>
      <c r="I15" s="53">
        <v>111068.398</v>
      </c>
      <c r="J15" s="63">
        <v>587371.41470827174</v>
      </c>
      <c r="K15" s="41"/>
      <c r="L15" s="42"/>
      <c r="M15" s="46"/>
    </row>
    <row r="16" spans="1:23" ht="15.75" x14ac:dyDescent="0.25">
      <c r="A16" s="13" t="s">
        <v>74</v>
      </c>
      <c r="B16" s="54">
        <v>224439.29406706791</v>
      </c>
      <c r="C16" s="54"/>
      <c r="D16" s="54">
        <v>55533.565013853062</v>
      </c>
      <c r="E16" s="54">
        <v>644.44955999999991</v>
      </c>
      <c r="F16" s="54"/>
      <c r="G16" s="54"/>
      <c r="H16" s="54"/>
      <c r="I16" s="54">
        <v>47417.131999999998</v>
      </c>
      <c r="J16" s="64">
        <v>328034.44064092101</v>
      </c>
      <c r="K16" s="41"/>
      <c r="L16" s="42"/>
      <c r="M16" s="33"/>
      <c r="N16" s="46"/>
    </row>
    <row r="17" spans="1:14" ht="15.75" x14ac:dyDescent="0.25">
      <c r="A17" s="9" t="s">
        <v>75</v>
      </c>
      <c r="B17" s="50">
        <v>53498.937374605906</v>
      </c>
      <c r="C17" s="50"/>
      <c r="D17" s="50">
        <v>1111.2376994363237</v>
      </c>
      <c r="E17" s="50"/>
      <c r="F17" s="50"/>
      <c r="G17" s="50"/>
      <c r="H17" s="50"/>
      <c r="I17" s="50"/>
      <c r="J17" s="62">
        <v>54610.175074042229</v>
      </c>
      <c r="K17" s="41"/>
      <c r="L17" s="42"/>
      <c r="M17" s="46"/>
      <c r="N17" s="46"/>
    </row>
    <row r="18" spans="1:14" ht="15.75" x14ac:dyDescent="0.25">
      <c r="A18" s="9" t="s">
        <v>76</v>
      </c>
      <c r="B18" s="50">
        <v>1187.0150472914875</v>
      </c>
      <c r="C18" s="50"/>
      <c r="D18" s="50">
        <v>12607.958345275629</v>
      </c>
      <c r="E18" s="50"/>
      <c r="F18" s="50"/>
      <c r="G18" s="50"/>
      <c r="H18" s="50"/>
      <c r="I18" s="50"/>
      <c r="J18" s="62">
        <v>13794.973392567117</v>
      </c>
      <c r="K18" s="41"/>
      <c r="L18" s="42"/>
      <c r="M18" s="46"/>
      <c r="N18" s="46"/>
    </row>
    <row r="19" spans="1:14" ht="15.75" x14ac:dyDescent="0.25">
      <c r="A19" s="9" t="s">
        <v>77</v>
      </c>
      <c r="B19" s="50"/>
      <c r="C19" s="50"/>
      <c r="D19" s="50">
        <v>344.11006018916595</v>
      </c>
      <c r="E19" s="50"/>
      <c r="F19" s="50"/>
      <c r="G19" s="50"/>
      <c r="H19" s="50"/>
      <c r="I19" s="50"/>
      <c r="J19" s="62">
        <v>344.11006018916595</v>
      </c>
      <c r="K19" s="41"/>
      <c r="L19" s="42"/>
      <c r="M19" s="46"/>
      <c r="N19" s="46"/>
    </row>
    <row r="20" spans="1:14" ht="15.75" x14ac:dyDescent="0.25">
      <c r="A20" s="9" t="s">
        <v>78</v>
      </c>
      <c r="B20" s="50"/>
      <c r="C20" s="50"/>
      <c r="D20" s="50">
        <v>165.61574472150568</v>
      </c>
      <c r="E20" s="50"/>
      <c r="F20" s="50"/>
      <c r="G20" s="50"/>
      <c r="H20" s="50"/>
      <c r="I20" s="50"/>
      <c r="J20" s="62">
        <v>165.61574472150568</v>
      </c>
      <c r="K20" s="41"/>
      <c r="L20" s="42"/>
      <c r="M20" s="46"/>
      <c r="N20" s="46"/>
    </row>
    <row r="21" spans="1:14" ht="15.75" x14ac:dyDescent="0.25">
      <c r="A21" s="9" t="s">
        <v>79</v>
      </c>
      <c r="B21" s="50"/>
      <c r="C21" s="50"/>
      <c r="D21" s="50">
        <v>1689.8729339829943</v>
      </c>
      <c r="E21" s="50"/>
      <c r="F21" s="50"/>
      <c r="G21" s="50"/>
      <c r="H21" s="50"/>
      <c r="I21" s="50"/>
      <c r="J21" s="62">
        <v>1689.8729339829943</v>
      </c>
      <c r="K21" s="41"/>
      <c r="L21" s="42"/>
      <c r="M21" s="46"/>
      <c r="N21" s="46"/>
    </row>
    <row r="22" spans="1:14" ht="15.75" x14ac:dyDescent="0.25">
      <c r="A22" s="9" t="s">
        <v>80</v>
      </c>
      <c r="B22" s="50">
        <v>1043.8787618228719</v>
      </c>
      <c r="C22" s="50"/>
      <c r="D22" s="50"/>
      <c r="E22" s="50"/>
      <c r="F22" s="50"/>
      <c r="G22" s="50"/>
      <c r="H22" s="50"/>
      <c r="I22" s="50"/>
      <c r="J22" s="62">
        <v>1043.8787618228719</v>
      </c>
      <c r="K22" s="41"/>
      <c r="L22" s="42"/>
      <c r="M22" s="46"/>
      <c r="N22" s="46"/>
    </row>
    <row r="23" spans="1:14" ht="15.75" x14ac:dyDescent="0.25">
      <c r="A23" s="9" t="s">
        <v>81</v>
      </c>
      <c r="B23" s="50">
        <v>6089.565061622241</v>
      </c>
      <c r="C23" s="50"/>
      <c r="D23" s="50">
        <v>1095.7843699245248</v>
      </c>
      <c r="E23" s="50"/>
      <c r="F23" s="50"/>
      <c r="G23" s="50"/>
      <c r="H23" s="50"/>
      <c r="I23" s="50"/>
      <c r="J23" s="62">
        <v>7185.349431546766</v>
      </c>
      <c r="K23" s="41"/>
      <c r="L23" s="42"/>
      <c r="M23" s="46"/>
      <c r="N23" s="46"/>
    </row>
    <row r="24" spans="1:14" ht="15.75" x14ac:dyDescent="0.25">
      <c r="A24" s="9" t="s">
        <v>82</v>
      </c>
      <c r="B24" s="50">
        <v>109.98882201203783</v>
      </c>
      <c r="C24" s="50"/>
      <c r="D24" s="50">
        <v>64.039361803764209</v>
      </c>
      <c r="E24" s="50"/>
      <c r="F24" s="50"/>
      <c r="G24" s="50"/>
      <c r="H24" s="50"/>
      <c r="I24" s="50"/>
      <c r="J24" s="62">
        <v>174.02818381580204</v>
      </c>
      <c r="K24" s="41"/>
      <c r="L24" s="42"/>
      <c r="M24" s="46"/>
      <c r="N24" s="46"/>
    </row>
    <row r="25" spans="1:14" ht="15.75" x14ac:dyDescent="0.25">
      <c r="A25" s="9" t="s">
        <v>83</v>
      </c>
      <c r="B25" s="50">
        <v>162509.90899971337</v>
      </c>
      <c r="C25" s="50"/>
      <c r="D25" s="50">
        <v>38454.946498519159</v>
      </c>
      <c r="E25" s="50">
        <v>644.44955999999991</v>
      </c>
      <c r="F25" s="50"/>
      <c r="G25" s="50"/>
      <c r="H25" s="50"/>
      <c r="I25" s="50">
        <v>47417.131999999998</v>
      </c>
      <c r="J25" s="62">
        <v>249026.43705823255</v>
      </c>
      <c r="K25" s="41"/>
      <c r="L25" s="42"/>
      <c r="M25" s="46"/>
    </row>
    <row r="26" spans="1:14" ht="15.75" x14ac:dyDescent="0.25">
      <c r="A26" s="13" t="s">
        <v>84</v>
      </c>
      <c r="B26" s="54"/>
      <c r="C26" s="54"/>
      <c r="D26" s="54">
        <v>47827.405178179033</v>
      </c>
      <c r="E26" s="54">
        <v>10493.898839999998</v>
      </c>
      <c r="F26" s="54"/>
      <c r="G26" s="54"/>
      <c r="H26" s="54"/>
      <c r="I26" s="54">
        <v>1683.6219999999998</v>
      </c>
      <c r="J26" s="64">
        <v>60004.926018179031</v>
      </c>
      <c r="K26" s="41"/>
      <c r="L26" s="42"/>
      <c r="M26" s="33"/>
    </row>
    <row r="27" spans="1:14" ht="15.75" x14ac:dyDescent="0.25">
      <c r="A27" s="9" t="s">
        <v>85</v>
      </c>
      <c r="B27" s="50"/>
      <c r="C27" s="50"/>
      <c r="D27" s="50">
        <v>35138.810069742998</v>
      </c>
      <c r="E27" s="50">
        <v>10010.878079999999</v>
      </c>
      <c r="F27" s="50"/>
      <c r="G27" s="50"/>
      <c r="H27" s="50"/>
      <c r="I27" s="50"/>
      <c r="J27" s="62">
        <v>45149.688149743</v>
      </c>
      <c r="K27" s="41"/>
      <c r="L27" s="42"/>
    </row>
    <row r="28" spans="1:14" ht="15.75" x14ac:dyDescent="0.25">
      <c r="A28" s="9" t="s">
        <v>86</v>
      </c>
      <c r="B28" s="50"/>
      <c r="C28" s="50"/>
      <c r="D28" s="50">
        <v>8524.0589471672865</v>
      </c>
      <c r="E28" s="50"/>
      <c r="F28" s="50"/>
      <c r="G28" s="50"/>
      <c r="H28" s="50"/>
      <c r="I28" s="50"/>
      <c r="J28" s="62">
        <v>8524.0589471672865</v>
      </c>
      <c r="K28" s="41"/>
      <c r="L28" s="42"/>
    </row>
    <row r="29" spans="1:14" ht="15.75" x14ac:dyDescent="0.25">
      <c r="A29" s="9" t="s">
        <v>87</v>
      </c>
      <c r="B29" s="50"/>
      <c r="C29" s="50"/>
      <c r="D29" s="50">
        <v>2625.8407375561287</v>
      </c>
      <c r="E29" s="50"/>
      <c r="F29" s="50"/>
      <c r="G29" s="50"/>
      <c r="H29" s="50"/>
      <c r="I29" s="50">
        <v>1683.6219999999998</v>
      </c>
      <c r="J29" s="62">
        <v>4309.4627375561286</v>
      </c>
      <c r="K29" s="41"/>
      <c r="L29" s="42"/>
    </row>
    <row r="30" spans="1:14" ht="15.75" x14ac:dyDescent="0.25">
      <c r="A30" s="9" t="s">
        <v>88</v>
      </c>
      <c r="B30" s="50"/>
      <c r="C30" s="50"/>
      <c r="D30" s="50"/>
      <c r="E30" s="50">
        <v>483.02076</v>
      </c>
      <c r="F30" s="50"/>
      <c r="G30" s="50"/>
      <c r="H30" s="50"/>
      <c r="I30" s="50"/>
      <c r="J30" s="62">
        <v>483.02076</v>
      </c>
      <c r="K30" s="41"/>
      <c r="L30" s="42"/>
    </row>
    <row r="31" spans="1:14" ht="15.75" x14ac:dyDescent="0.25">
      <c r="A31" s="9" t="s">
        <v>89</v>
      </c>
      <c r="B31" s="50"/>
      <c r="C31" s="50"/>
      <c r="D31" s="50">
        <v>1538.6954237126206</v>
      </c>
      <c r="E31" s="50"/>
      <c r="F31" s="50"/>
      <c r="G31" s="50"/>
      <c r="H31" s="50"/>
      <c r="I31" s="50"/>
      <c r="J31" s="62">
        <v>1538.6954237126206</v>
      </c>
      <c r="K31" s="41"/>
      <c r="L31" s="42"/>
    </row>
    <row r="32" spans="1:14" ht="15.75" x14ac:dyDescent="0.25">
      <c r="A32" s="9" t="s">
        <v>90</v>
      </c>
      <c r="B32" s="50"/>
      <c r="C32" s="50"/>
      <c r="D32" s="50"/>
      <c r="E32" s="50"/>
      <c r="F32" s="50"/>
      <c r="G32" s="50"/>
      <c r="H32" s="50"/>
      <c r="I32" s="50"/>
      <c r="J32" s="62"/>
      <c r="K32" s="41"/>
      <c r="L32" s="42"/>
    </row>
    <row r="33" spans="1:14" ht="15.75" x14ac:dyDescent="0.25">
      <c r="A33" s="13" t="s">
        <v>91</v>
      </c>
      <c r="B33" s="54"/>
      <c r="C33" s="54"/>
      <c r="D33" s="54">
        <v>117762.91200917169</v>
      </c>
      <c r="E33" s="54">
        <v>184.21032</v>
      </c>
      <c r="F33" s="54"/>
      <c r="G33" s="54"/>
      <c r="H33" s="54"/>
      <c r="I33" s="54">
        <v>61967.644</v>
      </c>
      <c r="J33" s="64">
        <v>179914.76632917169</v>
      </c>
      <c r="K33" s="41"/>
      <c r="L33" s="42"/>
      <c r="M33" s="46"/>
    </row>
    <row r="34" spans="1:14" ht="15.75" x14ac:dyDescent="0.25">
      <c r="A34" s="8" t="s">
        <v>92</v>
      </c>
      <c r="B34" s="50"/>
      <c r="C34" s="50"/>
      <c r="D34" s="50">
        <v>28344.224706219549</v>
      </c>
      <c r="E34" s="50"/>
      <c r="F34" s="50"/>
      <c r="G34" s="50"/>
      <c r="H34" s="50"/>
      <c r="I34" s="50">
        <v>26672.985999999997</v>
      </c>
      <c r="J34" s="62">
        <v>55017.210706219543</v>
      </c>
      <c r="K34" s="41"/>
      <c r="L34" s="42"/>
      <c r="M34" s="33"/>
      <c r="N34" s="47"/>
    </row>
    <row r="35" spans="1:14" ht="15.75" x14ac:dyDescent="0.25">
      <c r="A35" s="9" t="s">
        <v>93</v>
      </c>
      <c r="B35" s="50"/>
      <c r="C35" s="50"/>
      <c r="D35" s="50">
        <v>91.014617368873601</v>
      </c>
      <c r="E35" s="50"/>
      <c r="F35" s="50"/>
      <c r="G35" s="50"/>
      <c r="H35" s="50"/>
      <c r="I35" s="50">
        <v>8933.9380000000001</v>
      </c>
      <c r="J35" s="62">
        <v>9024.9526173688737</v>
      </c>
      <c r="K35" s="41"/>
      <c r="L35" s="42"/>
    </row>
    <row r="36" spans="1:14" ht="15.75" x14ac:dyDescent="0.25">
      <c r="A36" s="9" t="s">
        <v>94</v>
      </c>
      <c r="B36" s="50"/>
      <c r="C36" s="50"/>
      <c r="D36" s="50">
        <v>752.78494315467663</v>
      </c>
      <c r="E36" s="50">
        <v>184.21032</v>
      </c>
      <c r="F36" s="50"/>
      <c r="G36" s="50"/>
      <c r="H36" s="50"/>
      <c r="I36" s="50">
        <v>19622.791999999998</v>
      </c>
      <c r="J36" s="62">
        <v>20559.787263154674</v>
      </c>
      <c r="K36" s="41"/>
      <c r="L36" s="42"/>
    </row>
    <row r="37" spans="1:14" ht="15.75" x14ac:dyDescent="0.25">
      <c r="A37" s="58" t="s">
        <v>95</v>
      </c>
      <c r="B37" s="50"/>
      <c r="C37" s="50"/>
      <c r="D37" s="50">
        <v>88574.887742428589</v>
      </c>
      <c r="E37" s="50"/>
      <c r="F37" s="50"/>
      <c r="G37" s="50"/>
      <c r="H37" s="50"/>
      <c r="I37" s="50">
        <v>6737.9279999999999</v>
      </c>
      <c r="J37" s="62">
        <v>95312.815742428589</v>
      </c>
      <c r="K37" s="41"/>
      <c r="L37" s="42"/>
    </row>
    <row r="38" spans="1:14" ht="15.75" x14ac:dyDescent="0.25">
      <c r="A38" s="13" t="s">
        <v>96</v>
      </c>
      <c r="B38" s="54"/>
      <c r="C38" s="54"/>
      <c r="D38" s="54"/>
      <c r="E38" s="54">
        <v>19417.281719999999</v>
      </c>
      <c r="F38" s="54"/>
      <c r="G38" s="54"/>
      <c r="H38" s="54"/>
      <c r="I38" s="54"/>
      <c r="J38" s="64">
        <v>19417.281719999999</v>
      </c>
      <c r="K38" s="41"/>
      <c r="L38" s="42"/>
      <c r="M38" s="46"/>
    </row>
    <row r="39" spans="1:14" ht="15.75" x14ac:dyDescent="0.25">
      <c r="A39" s="9" t="s">
        <v>97</v>
      </c>
      <c r="B39" s="55"/>
      <c r="C39" s="55"/>
      <c r="D39" s="55"/>
      <c r="E39" s="50">
        <v>521.56308000000001</v>
      </c>
      <c r="F39" s="55"/>
      <c r="G39" s="55"/>
      <c r="H39" s="55"/>
      <c r="I39" s="55"/>
      <c r="J39" s="62">
        <v>521.56308000000001</v>
      </c>
      <c r="K39" s="41"/>
      <c r="L39" s="42"/>
    </row>
    <row r="40" spans="1:14" ht="15.75" x14ac:dyDescent="0.25">
      <c r="A40" s="9" t="s">
        <v>98</v>
      </c>
      <c r="B40" s="55"/>
      <c r="C40" s="55"/>
      <c r="D40" s="55"/>
      <c r="E40" s="50">
        <v>789.23399999999992</v>
      </c>
      <c r="F40" s="55"/>
      <c r="G40" s="55"/>
      <c r="H40" s="55"/>
      <c r="I40" s="55"/>
      <c r="J40" s="62">
        <v>789.23399999999992</v>
      </c>
      <c r="K40" s="41"/>
      <c r="L40" s="42"/>
    </row>
    <row r="41" spans="1:14" ht="15.75" x14ac:dyDescent="0.25">
      <c r="A41" s="9" t="s">
        <v>99</v>
      </c>
      <c r="B41" s="50"/>
      <c r="C41" s="50"/>
      <c r="D41" s="50"/>
      <c r="E41" s="50">
        <v>18106.484639999999</v>
      </c>
      <c r="F41" s="50"/>
      <c r="G41" s="50"/>
      <c r="H41" s="50"/>
      <c r="I41" s="50"/>
      <c r="J41" s="62">
        <v>18106.484639999999</v>
      </c>
      <c r="K41" s="41"/>
      <c r="L41" s="42"/>
    </row>
    <row r="42" spans="1:14" ht="15.75" x14ac:dyDescent="0.25">
      <c r="A42" s="13" t="s">
        <v>100</v>
      </c>
      <c r="B42" s="54"/>
      <c r="C42" s="54"/>
      <c r="D42" s="54"/>
      <c r="E42" s="54"/>
      <c r="F42" s="54">
        <v>46472</v>
      </c>
      <c r="G42" s="54">
        <v>156049</v>
      </c>
      <c r="H42" s="54">
        <v>142188</v>
      </c>
      <c r="I42" s="54"/>
      <c r="J42" s="64">
        <v>344709</v>
      </c>
      <c r="K42" s="41"/>
      <c r="L42" s="42"/>
    </row>
    <row r="43" spans="1:14" ht="15.75" x14ac:dyDescent="0.25">
      <c r="A43" s="59" t="s">
        <v>101</v>
      </c>
      <c r="B43" s="56"/>
      <c r="C43" s="56"/>
      <c r="D43" s="56"/>
      <c r="E43" s="56"/>
      <c r="F43" s="56">
        <v>46472</v>
      </c>
      <c r="G43" s="56">
        <v>155769</v>
      </c>
      <c r="H43" s="56">
        <v>138337</v>
      </c>
      <c r="I43" s="56"/>
      <c r="J43" s="62">
        <v>340578</v>
      </c>
      <c r="K43" s="41"/>
      <c r="L43" s="42"/>
    </row>
    <row r="44" spans="1:14" ht="15.75" x14ac:dyDescent="0.25">
      <c r="A44" s="60" t="s">
        <v>102</v>
      </c>
      <c r="B44" s="51"/>
      <c r="C44" s="51"/>
      <c r="D44" s="51"/>
      <c r="E44" s="51"/>
      <c r="F44" s="51"/>
      <c r="G44" s="51">
        <v>280</v>
      </c>
      <c r="H44" s="51">
        <v>3851</v>
      </c>
      <c r="I44" s="51"/>
      <c r="J44" s="65">
        <v>4131</v>
      </c>
      <c r="K44" s="41"/>
      <c r="L44" s="42"/>
    </row>
    <row r="45" spans="1:14" x14ac:dyDescent="0.25">
      <c r="A45" s="66" t="s">
        <v>103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4" x14ac:dyDescent="0.25">
      <c r="A46" s="25" t="s">
        <v>104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</sheetData>
  <mergeCells count="2">
    <mergeCell ref="A1:J1"/>
    <mergeCell ref="I2:J2"/>
  </mergeCells>
  <hyperlinks>
    <hyperlink ref="A12" location="AUTOELEC" display="AUTOELEC"/>
    <hyperlink ref="A11" location="MAINELEC" display="Main Activity Producer Electricity Plants    "/>
    <hyperlink ref="A8" location="TPES" display="Total Primary Energy Supply"/>
    <hyperlink ref="A18" location="DISTLOSS" display="DISTLOSS"/>
    <hyperlink ref="A16" location="TNONSPEC" display="TNONSPEC"/>
    <hyperlink ref="A13" location="TREFINER" display="Petroleum Refineries"/>
    <hyperlink ref="A10" location="STATDIFF" display="STATDIFF"/>
    <hyperlink ref="A9" location="TRANSFER" display="TRANSFER"/>
    <hyperlink ref="A7" location="STOCKCHA" display="Stock Changes"/>
    <hyperlink ref="A6" location="EXPORTS" display="Exports"/>
    <hyperlink ref="A5" location="IMPORTS" display="Imports"/>
    <hyperlink ref="A4" location="INDPROD" display="Production"/>
    <hyperlink ref="A19" location="FINCONS" display="FINCONS"/>
    <hyperlink ref="A20" location="TOTIND" display="TOTIND"/>
    <hyperlink ref="A21" location="IRONST" display="Iron and Steel                               "/>
    <hyperlink ref="A22" location="CHEMICAL" display="CHEMICAL"/>
    <hyperlink ref="A23" location="NONFERR" display="NONFERR"/>
    <hyperlink ref="A24" location="MACHINE" display="MACHINE"/>
    <hyperlink ref="A25" location="MINING" display="MINING"/>
    <hyperlink ref="A26" location="FOODPRO" display="FOODPRO"/>
    <hyperlink ref="A27" location="PAPERPRO" display="PAPERPRO"/>
    <hyperlink ref="A28" location="CONSTRUC" display="CONSTRUC"/>
    <hyperlink ref="A29" location="TEXTILES" display="TEXTILES"/>
    <hyperlink ref="A30" location="INONSPEC" display="INONSPEC"/>
    <hyperlink ref="A31" location="TOTTRANS" display="TOTTRANS"/>
    <hyperlink ref="A32" location="ROAD" display="Road                                         "/>
    <hyperlink ref="A33" location="DOMESAIR" display="Domestic Aviation                            "/>
    <hyperlink ref="A34" location="RAIL" display="Rail                                         "/>
    <hyperlink ref="A35" location="PIPELINE" display="PIPELINE"/>
    <hyperlink ref="A36" location="DOMESNAV" display="Domestic Navigation                          "/>
    <hyperlink ref="A38" location="RESIDENT" display="Residential                                  "/>
    <hyperlink ref="A42" location="AGRICULT" display="Agriculture/Forestry                         "/>
    <hyperlink ref="A44" location="ONONSPEC" display="ONONSPEC"/>
    <hyperlink ref="A43" location="FISHING" display="Fishing                                      "/>
    <hyperlink ref="A37" location="TOTOTHER" display="Other Sectors                                "/>
    <hyperlink ref="A39" location="NEINTREN" display="Non-Energy Use Industry/Transformation/Energy"/>
    <hyperlink ref="A40" location="NETRANS" display="Non-Energy Use in Transport                  "/>
    <hyperlink ref="A41" location="NEOTHER" display="Non-Energy Use in Other Sectors              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7.1</vt:lpstr>
      <vt:lpstr>7.2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Windows User</cp:lastModifiedBy>
  <cp:lastPrinted>2021-03-17T06:14:05Z</cp:lastPrinted>
  <dcterms:created xsi:type="dcterms:W3CDTF">2021-03-11T11:43:07Z</dcterms:created>
  <dcterms:modified xsi:type="dcterms:W3CDTF">2021-03-26T08:31:58Z</dcterms:modified>
</cp:coreProperties>
</file>